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EAGATE EXP/PANGEA 2 /PANGEA/Pangea Parco 1/Riepilogo costi ricavi/PREVISIONE USCITE/2021/"/>
    </mc:Choice>
  </mc:AlternateContent>
  <xr:revisionPtr revIDLastSave="0" documentId="13_ncr:1_{3969232F-E1BC-B446-97B7-479DB4BB1E8B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cons 2021 incontro" sheetId="6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64" l="1"/>
  <c r="E34" i="64"/>
  <c r="C34" i="64"/>
  <c r="B34" i="64"/>
  <c r="D32" i="64"/>
  <c r="L25" i="64"/>
  <c r="J25" i="64"/>
  <c r="F25" i="64"/>
  <c r="F24" i="64"/>
  <c r="F32" i="64" s="1"/>
  <c r="H23" i="64"/>
  <c r="L22" i="64"/>
  <c r="J21" i="64"/>
  <c r="H21" i="64"/>
  <c r="H32" i="64" s="1"/>
  <c r="H14" i="64"/>
  <c r="F14" i="64"/>
  <c r="D14" i="64"/>
  <c r="L11" i="64"/>
  <c r="L14" i="64" s="1"/>
  <c r="J9" i="64"/>
  <c r="J14" i="64" s="1"/>
  <c r="J32" i="64" l="1"/>
  <c r="F34" i="64"/>
  <c r="L32" i="64"/>
  <c r="L34" i="64" s="1"/>
  <c r="J34" i="64"/>
  <c r="H34" i="64"/>
  <c r="D34" i="64"/>
</calcChain>
</file>

<file path=xl/sharedStrings.xml><?xml version="1.0" encoding="utf-8"?>
<sst xmlns="http://schemas.openxmlformats.org/spreadsheetml/2006/main" count="33" uniqueCount="33">
  <si>
    <t xml:space="preserve">totale (a) bollette </t>
  </si>
  <si>
    <t>manutenzione verde</t>
  </si>
  <si>
    <t xml:space="preserve">sanzioni fiscali </t>
  </si>
  <si>
    <t>ritenute di acconto</t>
  </si>
  <si>
    <t>Arredi</t>
  </si>
  <si>
    <t>cancelleria</t>
  </si>
  <si>
    <t>TOTALE a+b</t>
  </si>
  <si>
    <t>manutenzioni straordinarie</t>
  </si>
  <si>
    <t xml:space="preserve"> </t>
  </si>
  <si>
    <t xml:space="preserve">totale (b) </t>
  </si>
  <si>
    <t>Agibilità e agibilità</t>
  </si>
  <si>
    <t>varie (trasporto enel distribuzione.                          tevere nera)</t>
  </si>
  <si>
    <t>Previsioni</t>
  </si>
  <si>
    <t>Consuntivi</t>
  </si>
  <si>
    <t>caparra Hera nuovo fornitore energia</t>
  </si>
  <si>
    <t>mancano addebiti di novembre e dicembre</t>
  </si>
  <si>
    <t>comprende €517 tre rate scorso anno</t>
  </si>
  <si>
    <t>1200 SEAC 110%</t>
  </si>
  <si>
    <t xml:space="preserve"> 8.422 lavori cupola+ 432€ di materiali+ rimborso trattorino 859</t>
  </si>
  <si>
    <t>SII - fornitura acqua</t>
  </si>
  <si>
    <t>Telecom - internet</t>
  </si>
  <si>
    <t>IMU - tasse su immobili</t>
  </si>
  <si>
    <t>TARI - tassa smaltimento rifiuti</t>
  </si>
  <si>
    <t>ENE/Hera - fornitura luce</t>
  </si>
  <si>
    <t>EDS - IVA su produzione pannelli solari</t>
  </si>
  <si>
    <t>tenuta conto e comm banca</t>
  </si>
  <si>
    <t>compensi a prof.sti - commercialista</t>
  </si>
  <si>
    <t>assicurazione Parco</t>
  </si>
  <si>
    <t>materiale di consumo ( legna,deters, cibo,piatti))</t>
  </si>
  <si>
    <t xml:space="preserve">pulizia biancheria </t>
  </si>
  <si>
    <t>acquistati piatti ,bicchieri, posate</t>
  </si>
  <si>
    <t xml:space="preserve">manutenzioni </t>
  </si>
  <si>
    <t>90€ per immobili, 40 simboli, 93 recinzione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</si>
</sst>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2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43" fontId="0" fillId="0" borderId="0" xfId="1" applyFont="1"/>
    <xf numFmtId="0" fontId="0" fillId="0" borderId="0" xfId="0" applyFill="1"/>
    <xf numFmtId="0" fontId="0" fillId="0" borderId="0" xfId="0"/>
    <xf numFmtId="0" fontId="0" fillId="0" borderId="0" xfId="0" applyBorder="1"/>
    <xf numFmtId="43" fontId="4" fillId="0" borderId="0" xfId="1" applyFont="1"/>
    <xf numFmtId="0" fontId="5" fillId="0" borderId="0" xfId="0" applyFont="1"/>
    <xf numFmtId="0" fontId="6" fillId="0" borderId="0" xfId="0" applyFont="1"/>
    <xf numFmtId="43" fontId="5" fillId="0" borderId="6" xfId="0" applyNumberFormat="1" applyFont="1" applyBorder="1"/>
    <xf numFmtId="0" fontId="6" fillId="0" borderId="6" xfId="0" applyFont="1" applyBorder="1" applyAlignment="1">
      <alignment horizontal="center"/>
    </xf>
    <xf numFmtId="0" fontId="5" fillId="0" borderId="0" xfId="0" applyFont="1" applyBorder="1"/>
    <xf numFmtId="43" fontId="4" fillId="0" borderId="6" xfId="0" applyNumberFormat="1" applyFont="1" applyBorder="1"/>
    <xf numFmtId="43" fontId="6" fillId="0" borderId="0" xfId="1" applyFont="1" applyBorder="1"/>
    <xf numFmtId="43" fontId="6" fillId="0" borderId="0" xfId="0" applyNumberFormat="1" applyFont="1" applyBorder="1"/>
    <xf numFmtId="4" fontId="6" fillId="0" borderId="0" xfId="0" applyNumberFormat="1" applyFont="1" applyBorder="1"/>
    <xf numFmtId="0" fontId="6" fillId="0" borderId="0" xfId="0" applyFont="1" applyBorder="1"/>
    <xf numFmtId="0" fontId="6" fillId="0" borderId="0" xfId="0" applyFont="1" applyFill="1" applyBorder="1"/>
    <xf numFmtId="43" fontId="6" fillId="0" borderId="0" xfId="0" applyNumberFormat="1" applyFont="1"/>
    <xf numFmtId="0" fontId="7" fillId="0" borderId="0" xfId="0" applyFont="1" applyBorder="1"/>
    <xf numFmtId="165" fontId="0" fillId="0" borderId="0" xfId="0" applyNumberFormat="1"/>
    <xf numFmtId="43" fontId="0" fillId="0" borderId="0" xfId="0" applyNumberFormat="1"/>
    <xf numFmtId="43" fontId="4" fillId="0" borderId="0" xfId="1" applyFont="1" applyBorder="1"/>
    <xf numFmtId="43" fontId="1" fillId="0" borderId="0" xfId="1" applyFont="1"/>
    <xf numFmtId="43" fontId="6" fillId="0" borderId="6" xfId="0" applyNumberFormat="1" applyFont="1" applyFill="1" applyBorder="1"/>
    <xf numFmtId="43" fontId="6" fillId="0" borderId="0" xfId="1" applyFont="1"/>
    <xf numFmtId="0" fontId="8" fillId="0" borderId="6" xfId="0" applyFont="1" applyBorder="1"/>
    <xf numFmtId="165" fontId="8" fillId="0" borderId="11" xfId="0" applyNumberFormat="1" applyFont="1" applyBorder="1" applyAlignment="1">
      <alignment horizontal="right"/>
    </xf>
    <xf numFmtId="165" fontId="6" fillId="0" borderId="0" xfId="0" applyNumberFormat="1" applyFont="1"/>
    <xf numFmtId="165" fontId="8" fillId="0" borderId="7" xfId="0" applyNumberFormat="1" applyFont="1" applyBorder="1" applyAlignment="1">
      <alignment horizontal="right"/>
    </xf>
    <xf numFmtId="43" fontId="6" fillId="0" borderId="0" xfId="1" applyNumberFormat="1" applyFont="1"/>
    <xf numFmtId="43" fontId="6" fillId="0" borderId="6" xfId="1" applyNumberFormat="1" applyFont="1" applyBorder="1"/>
    <xf numFmtId="43" fontId="6" fillId="0" borderId="0" xfId="1" applyNumberFormat="1" applyFont="1" applyFill="1" applyBorder="1"/>
    <xf numFmtId="43" fontId="6" fillId="0" borderId="6" xfId="1" applyNumberFormat="1" applyFont="1" applyFill="1" applyBorder="1"/>
    <xf numFmtId="43" fontId="5" fillId="0" borderId="0" xfId="1" applyFont="1" applyAlignment="1"/>
    <xf numFmtId="0" fontId="6" fillId="0" borderId="9" xfId="0" applyFont="1" applyBorder="1"/>
    <xf numFmtId="165" fontId="6" fillId="0" borderId="6" xfId="0" applyNumberFormat="1" applyFont="1" applyBorder="1"/>
    <xf numFmtId="4" fontId="6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43" fontId="6" fillId="0" borderId="16" xfId="0" applyNumberFormat="1" applyFont="1" applyBorder="1"/>
    <xf numFmtId="0" fontId="6" fillId="0" borderId="3" xfId="0" applyFont="1" applyBorder="1"/>
    <xf numFmtId="0" fontId="6" fillId="0" borderId="1" xfId="0" applyFont="1" applyBorder="1"/>
    <xf numFmtId="43" fontId="6" fillId="0" borderId="1" xfId="1" applyFont="1" applyBorder="1"/>
    <xf numFmtId="43" fontId="6" fillId="0" borderId="1" xfId="1" applyFont="1" applyBorder="1" applyAlignment="1">
      <alignment horizontal="center"/>
    </xf>
    <xf numFmtId="43" fontId="6" fillId="0" borderId="17" xfId="0" applyNumberFormat="1" applyFont="1" applyBorder="1"/>
    <xf numFmtId="43" fontId="6" fillId="0" borderId="1" xfId="1" applyFont="1" applyBorder="1" applyAlignment="1"/>
    <xf numFmtId="165" fontId="6" fillId="0" borderId="0" xfId="0" applyNumberFormat="1" applyFont="1" applyBorder="1"/>
    <xf numFmtId="43" fontId="6" fillId="0" borderId="8" xfId="1" applyFont="1" applyBorder="1" applyAlignment="1"/>
    <xf numFmtId="165" fontId="8" fillId="0" borderId="12" xfId="0" applyNumberFormat="1" applyFont="1" applyBorder="1" applyAlignment="1">
      <alignment horizontal="right"/>
    </xf>
    <xf numFmtId="165" fontId="8" fillId="0" borderId="15" xfId="0" applyNumberFormat="1" applyFont="1" applyBorder="1" applyAlignment="1">
      <alignment horizontal="right"/>
    </xf>
    <xf numFmtId="165" fontId="8" fillId="0" borderId="5" xfId="0" applyNumberFormat="1" applyFont="1" applyBorder="1" applyAlignment="1">
      <alignment horizontal="right"/>
    </xf>
    <xf numFmtId="49" fontId="0" fillId="0" borderId="0" xfId="0" applyNumberFormat="1"/>
    <xf numFmtId="43" fontId="10" fillId="0" borderId="5" xfId="1" applyFont="1" applyFill="1" applyBorder="1"/>
    <xf numFmtId="0" fontId="10" fillId="0" borderId="5" xfId="0" applyFont="1" applyFill="1" applyBorder="1"/>
    <xf numFmtId="43" fontId="10" fillId="0" borderId="18" xfId="0" applyNumberFormat="1" applyFont="1" applyFill="1" applyBorder="1"/>
    <xf numFmtId="165" fontId="10" fillId="0" borderId="5" xfId="0" applyNumberFormat="1" applyFont="1" applyFill="1" applyBorder="1" applyAlignment="1">
      <alignment horizontal="right"/>
    </xf>
    <xf numFmtId="0" fontId="10" fillId="0" borderId="10" xfId="0" applyFont="1" applyFill="1" applyBorder="1"/>
    <xf numFmtId="43" fontId="10" fillId="0" borderId="16" xfId="1" applyFont="1" applyFill="1" applyBorder="1"/>
    <xf numFmtId="0" fontId="10" fillId="0" borderId="0" xfId="0" applyFont="1" applyFill="1"/>
    <xf numFmtId="165" fontId="10" fillId="0" borderId="6" xfId="0" applyNumberFormat="1" applyFont="1" applyFill="1" applyBorder="1"/>
    <xf numFmtId="0" fontId="9" fillId="0" borderId="0" xfId="0" applyFont="1" applyFill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43" fontId="5" fillId="0" borderId="0" xfId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</cellXfs>
  <cellStyles count="11">
    <cellStyle name="Euro" xfId="3" xr:uid="{00000000-0005-0000-0000-000000000000}"/>
    <cellStyle name="Migliaia" xfId="1" builtinId="3"/>
    <cellStyle name="Normale" xfId="0" builtinId="0"/>
    <cellStyle name="Normale 2" xfId="2" xr:uid="{00000000-0005-0000-0000-000003000000}"/>
    <cellStyle name="Normale 3" xfId="4" xr:uid="{00000000-0005-0000-0000-000004000000}"/>
    <cellStyle name="Normale 4" xfId="5" xr:uid="{00000000-0005-0000-0000-000005000000}"/>
    <cellStyle name="Normale 5" xfId="6" xr:uid="{00000000-0005-0000-0000-000006000000}"/>
    <cellStyle name="Normale 6" xfId="7" xr:uid="{00000000-0005-0000-0000-000007000000}"/>
    <cellStyle name="Normale 7" xfId="8" xr:uid="{00000000-0005-0000-0000-000008000000}"/>
    <cellStyle name="Normale 8" xfId="9" xr:uid="{00000000-0005-0000-0000-000009000000}"/>
    <cellStyle name="Normale 9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selection activeCell="N31" sqref="N31"/>
    </sheetView>
  </sheetViews>
  <sheetFormatPr baseColWidth="10" defaultColWidth="10.83203125" defaultRowHeight="15" x14ac:dyDescent="0.2"/>
  <cols>
    <col min="1" max="1" width="47" style="3" customWidth="1"/>
    <col min="2" max="3" width="2.33203125" style="3" customWidth="1"/>
    <col min="4" max="4" width="18" style="3" bestFit="1" customWidth="1"/>
    <col min="5" max="5" width="2.33203125" style="3" customWidth="1"/>
    <col min="6" max="6" width="18" style="3" bestFit="1" customWidth="1"/>
    <col min="7" max="7" width="2.6640625" style="3" customWidth="1"/>
    <col min="8" max="8" width="16.33203125" style="3" customWidth="1"/>
    <col min="9" max="9" width="4.5" style="3" customWidth="1"/>
    <col min="10" max="10" width="14.5" style="3" customWidth="1"/>
    <col min="11" max="11" width="2.1640625" style="3" customWidth="1"/>
    <col min="12" max="12" width="14.83203125" style="59" bestFit="1" customWidth="1"/>
    <col min="13" max="13" width="10.83203125" style="3"/>
    <col min="14" max="14" width="13" style="3" bestFit="1" customWidth="1"/>
    <col min="15" max="16384" width="10.83203125" style="3"/>
  </cols>
  <sheetData>
    <row r="1" spans="1:16" x14ac:dyDescent="0.2">
      <c r="J1" s="63"/>
      <c r="K1" s="63"/>
      <c r="L1" s="63"/>
    </row>
    <row r="3" spans="1:16" ht="16" x14ac:dyDescent="0.2">
      <c r="A3" s="33" t="s">
        <v>8</v>
      </c>
      <c r="B3" s="33"/>
      <c r="C3" s="64"/>
      <c r="D3" s="64"/>
      <c r="E3" s="64"/>
      <c r="F3" s="64"/>
      <c r="H3" s="65"/>
      <c r="I3" s="7"/>
      <c r="J3" s="67" t="s">
        <v>12</v>
      </c>
      <c r="K3" s="39"/>
      <c r="L3" s="69" t="s">
        <v>13</v>
      </c>
      <c r="M3" s="7"/>
      <c r="N3" s="7"/>
      <c r="O3" s="7"/>
    </row>
    <row r="4" spans="1:16" ht="17" thickBot="1" x14ac:dyDescent="0.25">
      <c r="H4" s="66"/>
      <c r="I4" s="7"/>
      <c r="J4" s="68"/>
      <c r="K4" s="15"/>
      <c r="L4" s="70"/>
      <c r="M4" s="7"/>
      <c r="N4" s="7"/>
      <c r="O4" s="7"/>
    </row>
    <row r="5" spans="1:16" ht="17" thickBot="1" x14ac:dyDescent="0.25">
      <c r="A5" s="7"/>
      <c r="B5" s="7"/>
      <c r="C5" s="7"/>
      <c r="D5" s="9">
        <v>2018</v>
      </c>
      <c r="F5" s="9">
        <v>2019</v>
      </c>
      <c r="H5" s="9">
        <v>2020</v>
      </c>
      <c r="I5" s="7"/>
      <c r="J5" s="60">
        <v>2021</v>
      </c>
      <c r="K5" s="61"/>
      <c r="L5" s="62"/>
      <c r="M5" s="7"/>
      <c r="N5" s="7"/>
      <c r="O5" s="7"/>
    </row>
    <row r="6" spans="1:16" ht="16" x14ac:dyDescent="0.2">
      <c r="A6" s="7"/>
      <c r="B6" s="7"/>
      <c r="C6" s="7"/>
      <c r="D6" s="7"/>
      <c r="H6" s="29"/>
      <c r="I6" s="7"/>
      <c r="J6" s="40"/>
      <c r="K6" s="15"/>
      <c r="L6" s="52"/>
      <c r="M6" s="7"/>
      <c r="N6" s="7"/>
      <c r="O6" s="7"/>
    </row>
    <row r="7" spans="1:16" ht="16" x14ac:dyDescent="0.2">
      <c r="A7" s="7" t="s">
        <v>23</v>
      </c>
      <c r="B7" s="24"/>
      <c r="C7" s="7"/>
      <c r="D7" s="24">
        <v>3754.9399999999996</v>
      </c>
      <c r="F7" s="24">
        <v>3917.3999999999996</v>
      </c>
      <c r="H7" s="29">
        <v>2820</v>
      </c>
      <c r="I7" s="7"/>
      <c r="J7" s="41">
        <v>3021</v>
      </c>
      <c r="K7" s="15"/>
      <c r="L7" s="51">
        <v>1669</v>
      </c>
      <c r="M7" s="7" t="s">
        <v>15</v>
      </c>
      <c r="N7" s="7"/>
      <c r="O7" s="7"/>
    </row>
    <row r="8" spans="1:16" ht="16" x14ac:dyDescent="0.2">
      <c r="A8" s="7" t="s">
        <v>19</v>
      </c>
      <c r="B8" s="24"/>
      <c r="C8" s="7"/>
      <c r="D8" s="24">
        <v>873.63000000000011</v>
      </c>
      <c r="F8" s="24">
        <v>1028.1799999999998</v>
      </c>
      <c r="H8" s="29">
        <v>577</v>
      </c>
      <c r="I8" s="7"/>
      <c r="J8" s="41">
        <v>826</v>
      </c>
      <c r="K8" s="13"/>
      <c r="L8" s="51">
        <v>1808</v>
      </c>
      <c r="M8" s="7"/>
      <c r="N8" s="7"/>
      <c r="O8" s="7"/>
    </row>
    <row r="9" spans="1:16" ht="16" x14ac:dyDescent="0.2">
      <c r="A9" s="7" t="s">
        <v>20</v>
      </c>
      <c r="B9" s="24"/>
      <c r="C9" s="7"/>
      <c r="D9" s="24">
        <v>858.43</v>
      </c>
      <c r="F9" s="24">
        <v>1052.18</v>
      </c>
      <c r="H9" s="29">
        <v>1147</v>
      </c>
      <c r="I9" s="7"/>
      <c r="J9" s="41">
        <f>180*6</f>
        <v>1080</v>
      </c>
      <c r="K9" s="15"/>
      <c r="L9" s="51">
        <v>1075</v>
      </c>
      <c r="M9" s="7"/>
      <c r="N9" s="7"/>
      <c r="O9" s="7"/>
    </row>
    <row r="10" spans="1:16" ht="16" x14ac:dyDescent="0.2">
      <c r="A10" s="7" t="s">
        <v>21</v>
      </c>
      <c r="B10" s="24"/>
      <c r="C10" s="7"/>
      <c r="D10" s="24">
        <v>3300</v>
      </c>
      <c r="F10" s="24">
        <v>3300</v>
      </c>
      <c r="H10" s="29">
        <v>3354</v>
      </c>
      <c r="I10" s="7"/>
      <c r="J10" s="42">
        <v>3354</v>
      </c>
      <c r="K10" s="15"/>
      <c r="L10" s="51">
        <v>3354</v>
      </c>
      <c r="M10" s="7"/>
      <c r="N10" s="7"/>
      <c r="O10" s="7"/>
    </row>
    <row r="11" spans="1:16" ht="16" x14ac:dyDescent="0.2">
      <c r="A11" s="7" t="s">
        <v>22</v>
      </c>
      <c r="B11" s="24"/>
      <c r="C11" s="7"/>
      <c r="D11" s="24">
        <v>791</v>
      </c>
      <c r="F11" s="24">
        <v>937</v>
      </c>
      <c r="H11" s="29">
        <v>361</v>
      </c>
      <c r="I11" s="7"/>
      <c r="J11" s="41">
        <v>740</v>
      </c>
      <c r="K11" s="15"/>
      <c r="L11" s="51">
        <f>517+891</f>
        <v>1408</v>
      </c>
      <c r="M11" s="7" t="s">
        <v>16</v>
      </c>
      <c r="N11" s="7"/>
      <c r="O11" s="7"/>
    </row>
    <row r="12" spans="1:16" ht="16" x14ac:dyDescent="0.2">
      <c r="A12" s="7" t="s">
        <v>14</v>
      </c>
      <c r="H12" s="29"/>
      <c r="I12" s="7"/>
      <c r="J12" s="40"/>
      <c r="K12" s="15"/>
      <c r="L12" s="52">
        <v>320</v>
      </c>
      <c r="M12" s="7"/>
      <c r="N12" s="7"/>
      <c r="O12" s="7"/>
    </row>
    <row r="13" spans="1:16" ht="17" thickBot="1" x14ac:dyDescent="0.25">
      <c r="A13" s="7"/>
      <c r="B13" s="24"/>
      <c r="C13" s="7"/>
      <c r="D13" s="7"/>
      <c r="H13" s="29"/>
      <c r="I13" s="7"/>
      <c r="J13" s="40"/>
      <c r="K13" s="15"/>
      <c r="L13" s="52"/>
      <c r="M13" s="7"/>
      <c r="N13" s="7"/>
      <c r="O13" s="7"/>
    </row>
    <row r="14" spans="1:16" ht="17" thickBot="1" x14ac:dyDescent="0.25">
      <c r="A14" s="6" t="s">
        <v>0</v>
      </c>
      <c r="B14" s="24"/>
      <c r="C14" s="7"/>
      <c r="D14" s="8">
        <f>SUM(D7:D13)</f>
        <v>9578</v>
      </c>
      <c r="F14" s="8">
        <f>SUM(F7:F13)</f>
        <v>10234.76</v>
      </c>
      <c r="H14" s="30">
        <f>SUM(H7:H13)</f>
        <v>8259</v>
      </c>
      <c r="I14" s="7"/>
      <c r="J14" s="43">
        <f>SUM(J7:J13)</f>
        <v>9021</v>
      </c>
      <c r="K14" s="15"/>
      <c r="L14" s="53">
        <f>SUM(L7:L13)</f>
        <v>9634</v>
      </c>
      <c r="M14" s="7"/>
      <c r="N14" s="27"/>
      <c r="O14" s="7"/>
      <c r="P14" s="20"/>
    </row>
    <row r="15" spans="1:16" ht="16" x14ac:dyDescent="0.2">
      <c r="A15" s="6"/>
      <c r="B15" s="24"/>
      <c r="C15" s="7"/>
      <c r="D15" s="13"/>
      <c r="H15" s="29"/>
      <c r="I15" s="7"/>
      <c r="J15" s="40"/>
      <c r="K15" s="15"/>
      <c r="L15" s="52"/>
      <c r="M15" s="7"/>
      <c r="N15" s="7"/>
      <c r="O15" s="7"/>
    </row>
    <row r="16" spans="1:16" ht="16" x14ac:dyDescent="0.2">
      <c r="A16" s="10"/>
      <c r="B16" s="24"/>
      <c r="C16" s="7"/>
      <c r="D16" s="13"/>
      <c r="H16" s="29"/>
      <c r="I16" s="7"/>
      <c r="J16" s="40"/>
      <c r="K16" s="15"/>
      <c r="L16" s="52"/>
      <c r="M16" s="7"/>
      <c r="N16" s="7"/>
      <c r="O16" s="7"/>
    </row>
    <row r="17" spans="1:19" ht="16" x14ac:dyDescent="0.2">
      <c r="A17" s="15" t="s">
        <v>24</v>
      </c>
      <c r="B17" s="24"/>
      <c r="C17" s="24"/>
      <c r="D17" s="5">
        <v>487.34999999999997</v>
      </c>
      <c r="E17" s="1"/>
      <c r="F17" s="24">
        <v>533.95999999999992</v>
      </c>
      <c r="H17" s="29">
        <v>539</v>
      </c>
      <c r="I17" s="7"/>
      <c r="J17" s="44">
        <v>520</v>
      </c>
      <c r="K17" s="15"/>
      <c r="L17" s="52">
        <v>577</v>
      </c>
      <c r="M17" s="7"/>
      <c r="N17" s="7"/>
      <c r="O17" s="7"/>
    </row>
    <row r="18" spans="1:19" ht="16" x14ac:dyDescent="0.2">
      <c r="A18" s="14" t="s">
        <v>25</v>
      </c>
      <c r="B18" s="24"/>
      <c r="C18" s="24"/>
      <c r="D18" s="21">
        <v>46.95</v>
      </c>
      <c r="E18" s="1"/>
      <c r="F18" s="24">
        <v>110.39999999999999</v>
      </c>
      <c r="H18" s="29">
        <v>98</v>
      </c>
      <c r="I18" s="7"/>
      <c r="J18" s="44">
        <v>90</v>
      </c>
      <c r="K18" s="15"/>
      <c r="L18" s="52">
        <v>246</v>
      </c>
      <c r="M18" s="7"/>
      <c r="N18" s="7"/>
      <c r="O18" s="7"/>
      <c r="R18" s="19"/>
    </row>
    <row r="19" spans="1:19" ht="16" x14ac:dyDescent="0.2">
      <c r="A19" s="14" t="s">
        <v>26</v>
      </c>
      <c r="B19" s="24"/>
      <c r="C19" s="24"/>
      <c r="D19" s="5">
        <v>466.14</v>
      </c>
      <c r="E19" s="22"/>
      <c r="F19" s="24">
        <v>1068.8</v>
      </c>
      <c r="H19" s="29">
        <v>225</v>
      </c>
      <c r="I19" s="7"/>
      <c r="J19" s="44">
        <v>220</v>
      </c>
      <c r="K19" s="15"/>
      <c r="L19" s="52">
        <v>224</v>
      </c>
      <c r="M19" s="7"/>
      <c r="N19" s="7"/>
      <c r="O19" s="7"/>
    </row>
    <row r="20" spans="1:19" ht="16" x14ac:dyDescent="0.2">
      <c r="A20" s="14" t="s">
        <v>27</v>
      </c>
      <c r="B20" s="24"/>
      <c r="C20" s="24"/>
      <c r="D20" s="5"/>
      <c r="E20" s="22"/>
      <c r="F20" s="24"/>
      <c r="H20" s="29">
        <v>987</v>
      </c>
      <c r="I20" s="7"/>
      <c r="J20" s="44">
        <v>987</v>
      </c>
      <c r="K20" s="15"/>
      <c r="L20" s="52">
        <v>987</v>
      </c>
      <c r="M20" s="7"/>
      <c r="N20" s="7"/>
      <c r="O20" s="7"/>
    </row>
    <row r="21" spans="1:19" ht="28" customHeight="1" x14ac:dyDescent="0.2">
      <c r="A21" s="36" t="s">
        <v>11</v>
      </c>
      <c r="B21" s="24"/>
      <c r="C21" s="24"/>
      <c r="D21" s="5">
        <v>12.79</v>
      </c>
      <c r="E21" s="22"/>
      <c r="F21" s="24">
        <v>37.28</v>
      </c>
      <c r="H21" s="29">
        <f>1011-987</f>
        <v>24</v>
      </c>
      <c r="I21" s="7"/>
      <c r="J21" s="44">
        <f>27+15+24</f>
        <v>66</v>
      </c>
      <c r="K21" s="15"/>
      <c r="L21" s="54">
        <v>66</v>
      </c>
      <c r="M21" s="7"/>
      <c r="N21" s="7"/>
      <c r="O21" s="7"/>
    </row>
    <row r="22" spans="1:19" ht="16" x14ac:dyDescent="0.2">
      <c r="A22" s="14" t="s">
        <v>28</v>
      </c>
      <c r="B22" s="24"/>
      <c r="C22" s="24"/>
      <c r="D22" s="5">
        <v>238.17999999999998</v>
      </c>
      <c r="E22" s="22"/>
      <c r="F22" s="12">
        <v>141.38</v>
      </c>
      <c r="H22" s="29"/>
      <c r="I22" s="7"/>
      <c r="J22" s="44">
        <v>433</v>
      </c>
      <c r="K22" s="15"/>
      <c r="L22" s="52">
        <f>315+137</f>
        <v>452</v>
      </c>
      <c r="M22" s="72" t="s">
        <v>30</v>
      </c>
      <c r="N22" s="71"/>
      <c r="O22" s="71"/>
    </row>
    <row r="23" spans="1:19" ht="16" x14ac:dyDescent="0.2">
      <c r="A23" s="14" t="s">
        <v>31</v>
      </c>
      <c r="B23" s="24"/>
      <c r="C23" s="24"/>
      <c r="D23" s="5">
        <v>453.40000000000003</v>
      </c>
      <c r="E23" s="22"/>
      <c r="F23" s="24">
        <v>528.66000000000008</v>
      </c>
      <c r="H23" s="29">
        <f>40+119</f>
        <v>159</v>
      </c>
      <c r="I23" s="7"/>
      <c r="J23" s="44">
        <v>500</v>
      </c>
      <c r="K23" s="15"/>
      <c r="L23" s="52">
        <v>223</v>
      </c>
      <c r="M23" s="7" t="s">
        <v>32</v>
      </c>
      <c r="N23" s="7"/>
      <c r="O23" s="7"/>
    </row>
    <row r="24" spans="1:19" ht="16" x14ac:dyDescent="0.2">
      <c r="A24" s="14" t="s">
        <v>1</v>
      </c>
      <c r="B24" s="24"/>
      <c r="C24" s="24"/>
      <c r="D24" s="5">
        <v>241.48</v>
      </c>
      <c r="E24" s="22"/>
      <c r="F24" s="24">
        <f>(238)</f>
        <v>238</v>
      </c>
      <c r="H24" s="29"/>
      <c r="I24" s="7"/>
      <c r="J24" s="44">
        <v>159</v>
      </c>
      <c r="K24" s="15"/>
      <c r="L24" s="52">
        <v>180</v>
      </c>
      <c r="M24" s="7"/>
      <c r="N24" s="7"/>
      <c r="O24" s="7"/>
    </row>
    <row r="25" spans="1:19" ht="16" x14ac:dyDescent="0.2">
      <c r="A25" s="14" t="s">
        <v>7</v>
      </c>
      <c r="B25" s="12"/>
      <c r="C25" s="22"/>
      <c r="D25" s="5"/>
      <c r="E25" s="22"/>
      <c r="F25" s="24">
        <f>207+900</f>
        <v>1107</v>
      </c>
      <c r="H25" s="24">
        <v>1100</v>
      </c>
      <c r="I25" s="27"/>
      <c r="J25" s="44">
        <f>2150+2640</f>
        <v>4790</v>
      </c>
      <c r="K25" s="15"/>
      <c r="L25" s="51">
        <f>8422+432+859+1200</f>
        <v>10913</v>
      </c>
      <c r="M25" s="7" t="s">
        <v>18</v>
      </c>
      <c r="N25" s="7"/>
      <c r="O25" s="7"/>
      <c r="R25" s="2"/>
      <c r="S25" s="3" t="s">
        <v>17</v>
      </c>
    </row>
    <row r="26" spans="1:19" ht="16" x14ac:dyDescent="0.2">
      <c r="A26" s="14" t="s">
        <v>10</v>
      </c>
      <c r="B26" s="24"/>
      <c r="C26" s="24"/>
      <c r="D26" s="5">
        <v>300</v>
      </c>
      <c r="E26" s="22"/>
      <c r="F26" s="24"/>
      <c r="H26" s="29"/>
      <c r="I26" s="7"/>
      <c r="J26" s="44"/>
      <c r="K26" s="15"/>
      <c r="L26" s="52"/>
      <c r="M26" s="7"/>
      <c r="N26" s="7"/>
      <c r="O26" s="7"/>
    </row>
    <row r="27" spans="1:19" ht="16" x14ac:dyDescent="0.2">
      <c r="A27" s="14" t="s">
        <v>5</v>
      </c>
      <c r="B27" s="24"/>
      <c r="C27" s="24"/>
      <c r="D27" s="5"/>
      <c r="E27" s="22"/>
      <c r="F27" s="24"/>
      <c r="H27" s="29"/>
      <c r="I27" s="7"/>
      <c r="J27" s="44">
        <v>30</v>
      </c>
      <c r="K27" s="15"/>
      <c r="L27" s="52">
        <v>0</v>
      </c>
      <c r="M27" s="7"/>
      <c r="N27" s="7"/>
      <c r="O27" s="7"/>
    </row>
    <row r="28" spans="1:19" ht="16" x14ac:dyDescent="0.2">
      <c r="A28" s="15" t="s">
        <v>4</v>
      </c>
      <c r="B28" s="24"/>
      <c r="C28" s="24"/>
      <c r="D28" s="5"/>
      <c r="E28" s="22"/>
      <c r="F28" s="24"/>
      <c r="H28" s="29"/>
      <c r="I28" s="7"/>
      <c r="J28" s="44">
        <v>1000</v>
      </c>
      <c r="K28" s="45"/>
      <c r="L28" s="52">
        <v>0</v>
      </c>
      <c r="M28" s="7"/>
      <c r="N28" s="7"/>
      <c r="O28" s="7"/>
    </row>
    <row r="29" spans="1:19" ht="16" x14ac:dyDescent="0.2">
      <c r="A29" s="18" t="s">
        <v>2</v>
      </c>
      <c r="B29" s="12"/>
      <c r="C29" s="24"/>
      <c r="D29" s="5"/>
      <c r="E29" s="22"/>
      <c r="F29" s="24">
        <v>16.29</v>
      </c>
      <c r="H29" s="29"/>
      <c r="I29" s="7"/>
      <c r="J29" s="44"/>
      <c r="K29" s="15"/>
      <c r="L29" s="52">
        <v>0</v>
      </c>
      <c r="M29" s="7"/>
      <c r="N29" s="7"/>
      <c r="O29" s="7"/>
    </row>
    <row r="30" spans="1:19" ht="16" x14ac:dyDescent="0.2">
      <c r="A30" s="15" t="s">
        <v>3</v>
      </c>
      <c r="B30" s="12"/>
      <c r="C30" s="22"/>
      <c r="D30" s="5"/>
      <c r="E30" s="22"/>
      <c r="F30" s="24">
        <v>200</v>
      </c>
      <c r="H30" s="29">
        <v>42</v>
      </c>
      <c r="I30" s="7"/>
      <c r="J30" s="44">
        <v>50</v>
      </c>
      <c r="K30" s="45"/>
      <c r="L30" s="52">
        <v>42</v>
      </c>
      <c r="M30" s="7"/>
      <c r="N30" s="7"/>
      <c r="O30" s="7"/>
    </row>
    <row r="31" spans="1:19" ht="17" thickBot="1" x14ac:dyDescent="0.25">
      <c r="A31" s="15" t="s">
        <v>29</v>
      </c>
      <c r="B31" s="22"/>
      <c r="C31" s="22"/>
      <c r="D31" s="5">
        <v>315</v>
      </c>
      <c r="E31" s="22"/>
      <c r="F31" s="12">
        <v>295</v>
      </c>
      <c r="H31" s="29"/>
      <c r="I31" s="7"/>
      <c r="J31" s="46">
        <v>200</v>
      </c>
      <c r="K31" s="34"/>
      <c r="L31" s="55">
        <v>180</v>
      </c>
      <c r="M31" s="7"/>
      <c r="N31" s="7"/>
      <c r="O31" s="7"/>
    </row>
    <row r="32" spans="1:19" ht="17" thickBot="1" x14ac:dyDescent="0.25">
      <c r="A32" s="10" t="s">
        <v>9</v>
      </c>
      <c r="B32" s="17">
        <v>0</v>
      </c>
      <c r="C32" s="17"/>
      <c r="D32" s="11">
        <f>SUM(D17:D31)</f>
        <v>2561.29</v>
      </c>
      <c r="F32" s="23">
        <f>SUM(F17:F31)</f>
        <v>4276.7699999999995</v>
      </c>
      <c r="H32" s="32">
        <f>SUM(H17:H31)</f>
        <v>3174</v>
      </c>
      <c r="I32" s="7"/>
      <c r="J32" s="38">
        <f>SUM(J17:J31)</f>
        <v>9045</v>
      </c>
      <c r="K32" s="7"/>
      <c r="L32" s="56">
        <f>SUM(L17:L31)</f>
        <v>14090</v>
      </c>
      <c r="M32" s="7"/>
      <c r="N32" s="27"/>
      <c r="O32" s="7"/>
    </row>
    <row r="33" spans="1:16" ht="17" thickBot="1" x14ac:dyDescent="0.25">
      <c r="A33" s="4"/>
      <c r="F33" s="4"/>
      <c r="H33" s="31"/>
      <c r="I33" s="7"/>
      <c r="J33" s="7"/>
      <c r="K33" s="7"/>
      <c r="L33" s="57"/>
      <c r="M33" s="7"/>
      <c r="N33" s="7"/>
      <c r="O33" s="7"/>
    </row>
    <row r="34" spans="1:16" ht="19" thickBot="1" x14ac:dyDescent="0.25">
      <c r="A34" s="25" t="s">
        <v>6</v>
      </c>
      <c r="B34" s="48">
        <f t="shared" ref="B34:H34" si="0">B14+B32</f>
        <v>0</v>
      </c>
      <c r="C34" s="49">
        <f t="shared" si="0"/>
        <v>0</v>
      </c>
      <c r="D34" s="47">
        <f t="shared" si="0"/>
        <v>12139.29</v>
      </c>
      <c r="E34" s="28">
        <f t="shared" si="0"/>
        <v>0</v>
      </c>
      <c r="F34" s="26">
        <f t="shared" si="0"/>
        <v>14511.529999999999</v>
      </c>
      <c r="G34" s="28">
        <f t="shared" si="0"/>
        <v>0</v>
      </c>
      <c r="H34" s="32">
        <f t="shared" si="0"/>
        <v>11433</v>
      </c>
      <c r="I34" s="7"/>
      <c r="J34" s="35">
        <f>J14+J32</f>
        <v>18066</v>
      </c>
      <c r="K34" s="7"/>
      <c r="L34" s="58">
        <f>L14+L32</f>
        <v>23724</v>
      </c>
      <c r="M34" s="7"/>
      <c r="N34" s="27"/>
      <c r="O34" s="7"/>
    </row>
    <row r="35" spans="1:16" ht="16" x14ac:dyDescent="0.2">
      <c r="H35" s="7"/>
      <c r="I35" s="7"/>
      <c r="J35" s="7"/>
      <c r="K35" s="7"/>
      <c r="L35" s="57"/>
      <c r="M35" s="7"/>
      <c r="N35" s="7"/>
      <c r="O35" s="7"/>
    </row>
    <row r="36" spans="1:16" ht="16" x14ac:dyDescent="0.2">
      <c r="A36" s="37"/>
    </row>
    <row r="37" spans="1:16" ht="16" x14ac:dyDescent="0.2">
      <c r="A37" s="15"/>
      <c r="F37" s="19"/>
      <c r="J37" s="19"/>
      <c r="N37" s="7"/>
    </row>
    <row r="38" spans="1:16" ht="16" x14ac:dyDescent="0.2">
      <c r="A38" s="15"/>
      <c r="J38" s="19"/>
      <c r="P38" s="50"/>
    </row>
    <row r="39" spans="1:16" ht="16" x14ac:dyDescent="0.2">
      <c r="A39" s="15"/>
    </row>
    <row r="40" spans="1:16" ht="16" x14ac:dyDescent="0.2">
      <c r="A40" s="15"/>
    </row>
    <row r="41" spans="1:16" ht="16" x14ac:dyDescent="0.2">
      <c r="A41" s="15"/>
    </row>
    <row r="42" spans="1:16" ht="16" x14ac:dyDescent="0.2">
      <c r="A42" s="12"/>
    </row>
    <row r="43" spans="1:16" ht="16" x14ac:dyDescent="0.2">
      <c r="A43" s="16"/>
    </row>
  </sheetData>
  <mergeCells count="7">
    <mergeCell ref="M22:O22"/>
    <mergeCell ref="J5:L5"/>
    <mergeCell ref="J1:L1"/>
    <mergeCell ref="C3:F3"/>
    <mergeCell ref="H3:H4"/>
    <mergeCell ref="J3:J4"/>
    <mergeCell ref="L3:L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cons 2021 incontro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Antonella cici</cp:lastModifiedBy>
  <cp:lastPrinted>2019-01-27T10:40:17Z</cp:lastPrinted>
  <dcterms:created xsi:type="dcterms:W3CDTF">2016-04-26T11:28:26Z</dcterms:created>
  <dcterms:modified xsi:type="dcterms:W3CDTF">2022-02-22T19:26:20Z</dcterms:modified>
</cp:coreProperties>
</file>